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共用區\104年高病原性禽流感案例\新聞稿\1050217\"/>
    </mc:Choice>
  </mc:AlternateContent>
  <bookViews>
    <workbookView xWindow="0" yWindow="0" windowWidth="23040" windowHeight="9330"/>
  </bookViews>
  <sheets>
    <sheet name="1223" sheetId="1" r:id="rId1"/>
  </sheets>
  <definedNames>
    <definedName name="_xlnm.Print_Area" localSheetId="0">'1223'!$A$1:$N$24</definedName>
  </definedNames>
  <calcPr calcId="152511"/>
</workbook>
</file>

<file path=xl/calcChain.xml><?xml version="1.0" encoding="utf-8"?>
<calcChain xmlns="http://schemas.openxmlformats.org/spreadsheetml/2006/main">
  <c r="L16" i="1" l="1"/>
  <c r="B23" i="1" l="1"/>
  <c r="E23" i="1" s="1"/>
  <c r="B22" i="1"/>
  <c r="E22" i="1" s="1"/>
  <c r="B21" i="1"/>
  <c r="E21" i="1" s="1"/>
  <c r="B20" i="1"/>
  <c r="E20" i="1" s="1"/>
  <c r="B19" i="1"/>
  <c r="E19" i="1" s="1"/>
  <c r="B18" i="1"/>
  <c r="E18" i="1" s="1"/>
  <c r="B17" i="1"/>
  <c r="E17" i="1" s="1"/>
  <c r="B16" i="1"/>
  <c r="E16" i="1" s="1"/>
  <c r="B15" i="1"/>
  <c r="E15" i="1" s="1"/>
  <c r="B14" i="1"/>
  <c r="E14" i="1" s="1"/>
  <c r="B13" i="1"/>
  <c r="E13" i="1" s="1"/>
  <c r="B12" i="1"/>
  <c r="E12" i="1" s="1"/>
  <c r="B11" i="1"/>
  <c r="E11" i="1" s="1"/>
  <c r="B10" i="1"/>
  <c r="E10" i="1" s="1"/>
  <c r="B9" i="1"/>
  <c r="E9" i="1" s="1"/>
  <c r="L14" i="1"/>
  <c r="H6" i="1" l="1"/>
  <c r="G6" i="1"/>
  <c r="F6" i="1"/>
  <c r="D6" i="1"/>
  <c r="C6" i="1"/>
  <c r="B6" i="1"/>
  <c r="E6" i="1" l="1"/>
  <c r="L20" i="1"/>
  <c r="L19" i="1" l="1"/>
  <c r="L9" i="1" l="1"/>
  <c r="L17" i="1" l="1"/>
  <c r="L21" i="1" l="1"/>
  <c r="L6" i="1" l="1"/>
  <c r="L8" i="1" l="1"/>
  <c r="L7" i="1"/>
  <c r="N9" i="1"/>
  <c r="L23" i="1" l="1"/>
  <c r="L15" i="1"/>
  <c r="L12" i="1"/>
  <c r="L10" i="1"/>
  <c r="M6" i="1"/>
  <c r="N23" i="1" l="1"/>
  <c r="N21" i="1"/>
  <c r="N10" i="1" l="1"/>
  <c r="N11" i="1"/>
  <c r="N12" i="1"/>
  <c r="N13" i="1"/>
  <c r="N14" i="1"/>
  <c r="N15" i="1"/>
  <c r="N16" i="1"/>
  <c r="N17" i="1"/>
  <c r="N18" i="1"/>
  <c r="N19" i="1"/>
  <c r="N20" i="1"/>
  <c r="J6" i="1" l="1"/>
  <c r="K6" i="1" l="1"/>
  <c r="I6" i="1"/>
  <c r="N6" i="1" l="1"/>
</calcChain>
</file>

<file path=xl/sharedStrings.xml><?xml version="1.0" encoding="utf-8"?>
<sst xmlns="http://schemas.openxmlformats.org/spreadsheetml/2006/main" count="40" uniqueCount="40">
  <si>
    <t>禽流感撲殺補償費發放情形統計</t>
    <phoneticPr fontId="1" type="noConversion"/>
  </si>
  <si>
    <t>單位：千元；場</t>
    <phoneticPr fontId="1" type="noConversion"/>
  </si>
  <si>
    <t>中央先行撥付金額</t>
    <phoneticPr fontId="1" type="noConversion"/>
  </si>
  <si>
    <t>縣市別</t>
    <phoneticPr fontId="1" type="noConversion"/>
  </si>
  <si>
    <t>撲殺補償
金額</t>
    <phoneticPr fontId="1" type="noConversion"/>
  </si>
  <si>
    <t>總計</t>
    <phoneticPr fontId="1" type="noConversion"/>
  </si>
  <si>
    <t>桃園市</t>
  </si>
  <si>
    <t>新竹縣</t>
    <phoneticPr fontId="1" type="noConversion"/>
  </si>
  <si>
    <t>新竹市</t>
    <phoneticPr fontId="1" type="noConversion"/>
  </si>
  <si>
    <t>苗栗縣</t>
    <phoneticPr fontId="1" type="noConversion"/>
  </si>
  <si>
    <t>臺中市</t>
  </si>
  <si>
    <t>彰化縣</t>
  </si>
  <si>
    <t>南投縣</t>
    <phoneticPr fontId="1" type="noConversion"/>
  </si>
  <si>
    <t>雲林縣</t>
  </si>
  <si>
    <t>嘉義縣</t>
  </si>
  <si>
    <t>臺南市</t>
  </si>
  <si>
    <t>高雄市</t>
  </si>
  <si>
    <t>屏東縣</t>
  </si>
  <si>
    <t>臺東縣</t>
    <phoneticPr fontId="1" type="noConversion"/>
  </si>
  <si>
    <t>註：屠宰場不符撲殺補償費發放條件，故予扣除。</t>
    <phoneticPr fontId="1" type="noConversion"/>
  </si>
  <si>
    <t>已撲殺場數</t>
    <phoneticPr fontId="1" type="noConversion"/>
  </si>
  <si>
    <t>發放場佔撲殺場比率</t>
    <phoneticPr fontId="1" type="noConversion"/>
  </si>
  <si>
    <t>案例場已撲殺場數</t>
    <phoneticPr fontId="1" type="noConversion"/>
  </si>
  <si>
    <t>案例場周邊1公里監測陽性已撲殺場數</t>
    <phoneticPr fontId="1" type="noConversion"/>
  </si>
  <si>
    <t>全額發放</t>
    <phoneticPr fontId="1" type="noConversion"/>
  </si>
  <si>
    <t>場數</t>
    <phoneticPr fontId="1" type="noConversion"/>
  </si>
  <si>
    <t>已撥6成（含全額）</t>
    <phoneticPr fontId="1" type="noConversion"/>
  </si>
  <si>
    <t>實際發放予農民
累計金額及場數</t>
    <phoneticPr fontId="1" type="noConversion"/>
  </si>
  <si>
    <t>總金額</t>
    <phoneticPr fontId="1" type="noConversion"/>
  </si>
  <si>
    <t>防疫處置費</t>
    <phoneticPr fontId="1" type="noConversion"/>
  </si>
  <si>
    <t>宜蘭縣</t>
    <phoneticPr fontId="1" type="noConversion"/>
  </si>
  <si>
    <t>花蓮縣</t>
    <phoneticPr fontId="1" type="noConversion"/>
  </si>
  <si>
    <t>臺北市</t>
    <phoneticPr fontId="1" type="noConversion"/>
  </si>
  <si>
    <t>新北市</t>
    <phoneticPr fontId="1" type="noConversion"/>
  </si>
  <si>
    <t>前18次累計
已撥金額 
 (1)</t>
    <phoneticPr fontId="1" type="noConversion"/>
  </si>
  <si>
    <t>105/02/03撥付家禽撲殺補償費及防疫處置費(2)</t>
    <phoneticPr fontId="1" type="noConversion"/>
  </si>
  <si>
    <t>家禽撲殺補償費及防疫處置費賸餘款繳回(3)</t>
    <phoneticPr fontId="1" type="noConversion"/>
  </si>
  <si>
    <t>合計
(1)+(2)-(3)</t>
    <phoneticPr fontId="1" type="noConversion"/>
  </si>
  <si>
    <t>註：
1.臺南市已撥15,000千元給漁業科辦理水生動物撲殺補償費。
2.臺南市已撥全額發放6場蛋品銷毀補償費約626千元。
3.嘉義縣2場水生動物撲殺補償費已全額發放。
4.彰化縣已撥全額發放3場蛋品銷毀補償費約256千元。
5.高雄市及屏東縣繳回補償費溢撥款共94,646千元。
6.臺中市、彰化縣及南投縣繳回補償費溢撥款共14,952千元。
7.雲林縣繳回溢撥經費35,000千元。
8.防檢局先行撥付金額包括防疫處置費146,607千元、撲殺補償費1,444,851千元。
9.縣市政府逕向財政部申請撲殺補償費4,646千元。
10.案例場周邊1公里監測陽性已撲殺場部分為近期撲殺，尚在審查當中。</t>
    <phoneticPr fontId="1" type="noConversion"/>
  </si>
  <si>
    <t>截至 105年2月16日 18:00止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</si>
</sst>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#"/>
    <numFmt numFmtId="177" formatCode="0.0_);[Red]\(0.0\)"/>
  </numFmts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 tint="4.9989318521683403E-2"/>
      <name val="標楷體"/>
      <family val="4"/>
      <charset val="136"/>
    </font>
    <font>
      <sz val="14"/>
      <color rgb="FFFF33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2"/>
      <color theme="1" tint="4.9989318521683403E-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 indent="5"/>
    </xf>
    <xf numFmtId="0" fontId="4" fillId="2" borderId="0" xfId="0" applyFont="1" applyFill="1" applyAlignment="1">
      <alignment horizontal="left" vertical="center" indent="4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7" fontId="10" fillId="0" borderId="11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0" xfId="0" applyNumberFormat="1" applyFont="1" applyFill="1" applyBorder="1" applyAlignment="1">
      <alignment horizontal="right" vertical="center" wrapText="1"/>
    </xf>
    <xf numFmtId="3" fontId="10" fillId="0" borderId="17" xfId="0" applyNumberFormat="1" applyFont="1" applyFill="1" applyBorder="1" applyAlignment="1">
      <alignment horizontal="right" vertical="center" wrapText="1"/>
    </xf>
    <xf numFmtId="177" fontId="10" fillId="0" borderId="7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3" fontId="10" fillId="0" borderId="27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0" fontId="12" fillId="0" borderId="30" xfId="0" applyFont="1" applyBorder="1" applyAlignment="1">
      <alignment horizontal="center" vertical="center" wrapText="1"/>
    </xf>
    <xf numFmtId="3" fontId="10" fillId="0" borderId="4" xfId="0" applyNumberFormat="1" applyFont="1" applyFill="1" applyBorder="1">
      <alignment vertical="center"/>
    </xf>
    <xf numFmtId="3" fontId="14" fillId="0" borderId="6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Fill="1" applyBorder="1">
      <alignment vertical="center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10" fillId="0" borderId="7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3" fontId="11" fillId="0" borderId="23" xfId="0" applyNumberFormat="1" applyFont="1" applyFill="1" applyBorder="1" applyAlignment="1">
      <alignment horizontal="right" vertical="center" wrapText="1"/>
    </xf>
    <xf numFmtId="3" fontId="15" fillId="0" borderId="23" xfId="0" applyNumberFormat="1" applyFont="1" applyFill="1" applyBorder="1" applyAlignment="1">
      <alignment horizontal="right" vertical="center" wrapText="1"/>
    </xf>
    <xf numFmtId="3" fontId="11" fillId="0" borderId="28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3" fontId="15" fillId="0" borderId="11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5" fillId="0" borderId="16" xfId="0" applyNumberFormat="1" applyFont="1" applyFill="1" applyBorder="1" applyAlignment="1">
      <alignment horizontal="right" vertical="center" wrapText="1"/>
    </xf>
    <xf numFmtId="3" fontId="11" fillId="0" borderId="18" xfId="0" applyNumberFormat="1" applyFont="1" applyFill="1" applyBorder="1" applyAlignment="1">
      <alignment horizontal="right" vertical="center" wrapText="1"/>
    </xf>
    <xf numFmtId="3" fontId="11" fillId="0" borderId="29" xfId="0" applyNumberFormat="1" applyFont="1" applyFill="1" applyBorder="1" applyAlignment="1">
      <alignment horizontal="right" vertical="center" wrapText="1"/>
    </xf>
    <xf numFmtId="176" fontId="3" fillId="0" borderId="32" xfId="0" applyNumberFormat="1" applyFont="1" applyFill="1" applyBorder="1">
      <alignment vertical="center"/>
    </xf>
    <xf numFmtId="176" fontId="3" fillId="0" borderId="33" xfId="0" applyNumberFormat="1" applyFont="1" applyFill="1" applyBorder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 wrapText="1"/>
    </xf>
    <xf numFmtId="177" fontId="16" fillId="0" borderId="11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>
      <alignment vertical="center"/>
    </xf>
    <xf numFmtId="3" fontId="3" fillId="0" borderId="5" xfId="0" applyNumberFormat="1" applyFont="1" applyFill="1" applyBorder="1">
      <alignment vertical="center"/>
    </xf>
    <xf numFmtId="3" fontId="3" fillId="0" borderId="31" xfId="0" applyNumberFormat="1" applyFont="1" applyFill="1" applyBorder="1">
      <alignment vertical="center"/>
    </xf>
    <xf numFmtId="41" fontId="11" fillId="0" borderId="11" xfId="0" applyNumberFormat="1" applyFont="1" applyFill="1" applyBorder="1" applyAlignment="1">
      <alignment horizontal="right" vertical="center" wrapText="1"/>
    </xf>
    <xf numFmtId="3" fontId="11" fillId="0" borderId="12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23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140017</xdr:colOff>
      <xdr:row>9</xdr:row>
      <xdr:rowOff>225266</xdr:rowOff>
    </xdr:from>
    <xdr:to>
      <xdr:col>11</xdr:col>
      <xdr:colOff>985838</xdr:colOff>
      <xdr:row>9</xdr:row>
      <xdr:rowOff>461486</xdr:rowOff>
    </xdr:to>
    <xdr:sp macro="" textlink="">
      <xdr:nvSpPr>
        <xdr:cNvPr id="15" name="文字方塊 14"/>
        <xdr:cNvSpPr txBox="1"/>
      </xdr:nvSpPr>
      <xdr:spPr>
        <a:xfrm>
          <a:off x="6617017" y="4916329"/>
          <a:ext cx="84582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76199</xdr:colOff>
      <xdr:row>11</xdr:row>
      <xdr:rowOff>160020</xdr:rowOff>
    </xdr:from>
    <xdr:to>
      <xdr:col>11</xdr:col>
      <xdr:colOff>962024</xdr:colOff>
      <xdr:row>11</xdr:row>
      <xdr:rowOff>396240</xdr:rowOff>
    </xdr:to>
    <xdr:sp macro="" textlink="">
      <xdr:nvSpPr>
        <xdr:cNvPr id="16" name="文字方塊 15"/>
        <xdr:cNvSpPr txBox="1"/>
      </xdr:nvSpPr>
      <xdr:spPr>
        <a:xfrm>
          <a:off x="6667499" y="4351020"/>
          <a:ext cx="88582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76199</xdr:colOff>
      <xdr:row>14</xdr:row>
      <xdr:rowOff>182880</xdr:rowOff>
    </xdr:from>
    <xdr:to>
      <xdr:col>11</xdr:col>
      <xdr:colOff>942974</xdr:colOff>
      <xdr:row>14</xdr:row>
      <xdr:rowOff>419100</xdr:rowOff>
    </xdr:to>
    <xdr:sp macro="" textlink="">
      <xdr:nvSpPr>
        <xdr:cNvPr id="17" name="文字方塊 16"/>
        <xdr:cNvSpPr txBox="1"/>
      </xdr:nvSpPr>
      <xdr:spPr>
        <a:xfrm>
          <a:off x="6667499" y="5888355"/>
          <a:ext cx="86677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45719</xdr:colOff>
      <xdr:row>19</xdr:row>
      <xdr:rowOff>182880</xdr:rowOff>
    </xdr:from>
    <xdr:to>
      <xdr:col>11</xdr:col>
      <xdr:colOff>857250</xdr:colOff>
      <xdr:row>19</xdr:row>
      <xdr:rowOff>419100</xdr:rowOff>
    </xdr:to>
    <xdr:sp macro="" textlink="">
      <xdr:nvSpPr>
        <xdr:cNvPr id="19" name="文字方塊 18"/>
        <xdr:cNvSpPr txBox="1"/>
      </xdr:nvSpPr>
      <xdr:spPr>
        <a:xfrm>
          <a:off x="6637019" y="8412480"/>
          <a:ext cx="8115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>
              <a:solidFill>
                <a:sysClr val="windowText" lastClr="000000"/>
              </a:solidFill>
            </a:rPr>
            <a:t>及</a:t>
          </a:r>
          <a:r>
            <a:rPr lang="en-US" altLang="zh-TW" sz="900">
              <a:solidFill>
                <a:sysClr val="windowText" lastClr="000000"/>
              </a:solidFill>
            </a:rPr>
            <a:t>9</a:t>
          </a:r>
          <a:r>
            <a:rPr lang="zh-TW" altLang="en-US" sz="900">
              <a:solidFill>
                <a:sysClr val="windowText" lastClr="000000"/>
              </a:solidFill>
            </a:rPr>
            <a:t>屠宰場</a:t>
          </a:r>
        </a:p>
      </xdr:txBody>
    </xdr:sp>
    <xdr:clientData/>
  </xdr:twoCellAnchor>
  <xdr:twoCellAnchor>
    <xdr:from>
      <xdr:col>11</xdr:col>
      <xdr:colOff>76199</xdr:colOff>
      <xdr:row>5</xdr:row>
      <xdr:rowOff>45720</xdr:rowOff>
    </xdr:from>
    <xdr:to>
      <xdr:col>11</xdr:col>
      <xdr:colOff>1000125</xdr:colOff>
      <xdr:row>5</xdr:row>
      <xdr:rowOff>257175</xdr:rowOff>
    </xdr:to>
    <xdr:sp macro="" textlink="">
      <xdr:nvSpPr>
        <xdr:cNvPr id="20" name="文字方塊 19"/>
        <xdr:cNvSpPr txBox="1"/>
      </xdr:nvSpPr>
      <xdr:spPr>
        <a:xfrm>
          <a:off x="6238874" y="2693670"/>
          <a:ext cx="923926" cy="211455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>
              <a:solidFill>
                <a:sysClr val="windowText" lastClr="000000"/>
              </a:solidFill>
            </a:rPr>
            <a:t>及</a:t>
          </a:r>
          <a:r>
            <a:rPr lang="en-US" altLang="zh-TW" sz="900">
              <a:solidFill>
                <a:sysClr val="windowText" lastClr="000000"/>
              </a:solidFill>
            </a:rPr>
            <a:t>28</a:t>
          </a:r>
          <a:r>
            <a:rPr lang="zh-TW" altLang="en-US" sz="900">
              <a:solidFill>
                <a:sysClr val="windowText" lastClr="000000"/>
              </a:solidFill>
            </a:rPr>
            <a:t>屠宰場</a:t>
          </a:r>
        </a:p>
      </xdr:txBody>
    </xdr:sp>
    <xdr:clientData/>
  </xdr:twoCellAnchor>
  <xdr:twoCellAnchor>
    <xdr:from>
      <xdr:col>11</xdr:col>
      <xdr:colOff>57150</xdr:colOff>
      <xdr:row>5</xdr:row>
      <xdr:rowOff>276225</xdr:rowOff>
    </xdr:from>
    <xdr:to>
      <xdr:col>11</xdr:col>
      <xdr:colOff>1143000</xdr:colOff>
      <xdr:row>5</xdr:row>
      <xdr:rowOff>512445</xdr:rowOff>
    </xdr:to>
    <xdr:sp macro="" textlink="">
      <xdr:nvSpPr>
        <xdr:cNvPr id="23" name="文字方塊 22"/>
        <xdr:cNvSpPr txBox="1"/>
      </xdr:nvSpPr>
      <xdr:spPr>
        <a:xfrm>
          <a:off x="6219825" y="2924175"/>
          <a:ext cx="108585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場不予補償</a:t>
          </a:r>
        </a:p>
      </xdr:txBody>
    </xdr:sp>
    <xdr:clientData/>
  </xdr:twoCellAnchor>
  <xdr:twoCellAnchor>
    <xdr:from>
      <xdr:col>11</xdr:col>
      <xdr:colOff>76199</xdr:colOff>
      <xdr:row>14</xdr:row>
      <xdr:rowOff>182880</xdr:rowOff>
    </xdr:from>
    <xdr:to>
      <xdr:col>11</xdr:col>
      <xdr:colOff>942974</xdr:colOff>
      <xdr:row>14</xdr:row>
      <xdr:rowOff>419100</xdr:rowOff>
    </xdr:to>
    <xdr:sp macro="" textlink="">
      <xdr:nvSpPr>
        <xdr:cNvPr id="30" name="文字方塊 29"/>
        <xdr:cNvSpPr txBox="1"/>
      </xdr:nvSpPr>
      <xdr:spPr>
        <a:xfrm>
          <a:off x="5791199" y="6477000"/>
          <a:ext cx="86677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68036</xdr:colOff>
      <xdr:row>15</xdr:row>
      <xdr:rowOff>200706</xdr:rowOff>
    </xdr:from>
    <xdr:to>
      <xdr:col>11</xdr:col>
      <xdr:colOff>951956</xdr:colOff>
      <xdr:row>15</xdr:row>
      <xdr:rowOff>436926</xdr:rowOff>
    </xdr:to>
    <xdr:sp macro="" textlink="">
      <xdr:nvSpPr>
        <xdr:cNvPr id="37" name="文字方塊 36"/>
        <xdr:cNvSpPr txBox="1"/>
      </xdr:nvSpPr>
      <xdr:spPr>
        <a:xfrm>
          <a:off x="6545036" y="7892144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3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54292</xdr:colOff>
      <xdr:row>16</xdr:row>
      <xdr:rowOff>218599</xdr:rowOff>
    </xdr:from>
    <xdr:to>
      <xdr:col>11</xdr:col>
      <xdr:colOff>938212</xdr:colOff>
      <xdr:row>16</xdr:row>
      <xdr:rowOff>454819</xdr:rowOff>
    </xdr:to>
    <xdr:sp macro="" textlink="">
      <xdr:nvSpPr>
        <xdr:cNvPr id="32" name="文字方塊 31"/>
        <xdr:cNvSpPr txBox="1"/>
      </xdr:nvSpPr>
      <xdr:spPr>
        <a:xfrm>
          <a:off x="6531292" y="8410099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56029</xdr:colOff>
      <xdr:row>20</xdr:row>
      <xdr:rowOff>224118</xdr:rowOff>
    </xdr:from>
    <xdr:to>
      <xdr:col>11</xdr:col>
      <xdr:colOff>939949</xdr:colOff>
      <xdr:row>20</xdr:row>
      <xdr:rowOff>460338</xdr:rowOff>
    </xdr:to>
    <xdr:sp macro="" textlink="">
      <xdr:nvSpPr>
        <xdr:cNvPr id="46" name="文字方塊 45"/>
        <xdr:cNvSpPr txBox="1"/>
      </xdr:nvSpPr>
      <xdr:spPr>
        <a:xfrm>
          <a:off x="6675904" y="9482418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56029</xdr:colOff>
      <xdr:row>22</xdr:row>
      <xdr:rowOff>224118</xdr:rowOff>
    </xdr:from>
    <xdr:to>
      <xdr:col>11</xdr:col>
      <xdr:colOff>939949</xdr:colOff>
      <xdr:row>22</xdr:row>
      <xdr:rowOff>460338</xdr:rowOff>
    </xdr:to>
    <xdr:sp macro="" textlink="">
      <xdr:nvSpPr>
        <xdr:cNvPr id="47" name="文字方塊 46"/>
        <xdr:cNvSpPr txBox="1"/>
      </xdr:nvSpPr>
      <xdr:spPr>
        <a:xfrm>
          <a:off x="6675904" y="9987243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18574</xdr:colOff>
      <xdr:row>13</xdr:row>
      <xdr:rowOff>164306</xdr:rowOff>
    </xdr:from>
    <xdr:to>
      <xdr:col>11</xdr:col>
      <xdr:colOff>1039654</xdr:colOff>
      <xdr:row>13</xdr:row>
      <xdr:rowOff>415766</xdr:rowOff>
    </xdr:to>
    <xdr:sp macro="" textlink="">
      <xdr:nvSpPr>
        <xdr:cNvPr id="33" name="文字方塊 32"/>
        <xdr:cNvSpPr txBox="1"/>
      </xdr:nvSpPr>
      <xdr:spPr>
        <a:xfrm>
          <a:off x="6495574" y="6855619"/>
          <a:ext cx="1021080" cy="25146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  <xdr:twoCellAnchor>
    <xdr:from>
      <xdr:col>11</xdr:col>
      <xdr:colOff>83819</xdr:colOff>
      <xdr:row>8</xdr:row>
      <xdr:rowOff>83820</xdr:rowOff>
    </xdr:from>
    <xdr:to>
      <xdr:col>11</xdr:col>
      <xdr:colOff>1009650</xdr:colOff>
      <xdr:row>8</xdr:row>
      <xdr:rowOff>320040</xdr:rowOff>
    </xdr:to>
    <xdr:sp macro="" textlink="">
      <xdr:nvSpPr>
        <xdr:cNvPr id="34" name="文字方塊 33"/>
        <xdr:cNvSpPr txBox="1"/>
      </xdr:nvSpPr>
      <xdr:spPr>
        <a:xfrm>
          <a:off x="6560819" y="3274695"/>
          <a:ext cx="9258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3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83344</xdr:colOff>
      <xdr:row>8</xdr:row>
      <xdr:rowOff>309563</xdr:rowOff>
    </xdr:from>
    <xdr:to>
      <xdr:col>11</xdr:col>
      <xdr:colOff>1169194</xdr:colOff>
      <xdr:row>9</xdr:row>
      <xdr:rowOff>71437</xdr:rowOff>
    </xdr:to>
    <xdr:sp macro="" textlink="">
      <xdr:nvSpPr>
        <xdr:cNvPr id="48" name="文字方塊 47"/>
        <xdr:cNvSpPr txBox="1"/>
      </xdr:nvSpPr>
      <xdr:spPr>
        <a:xfrm>
          <a:off x="6560344" y="4500563"/>
          <a:ext cx="1085850" cy="261937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場不予補償</a:t>
          </a:r>
        </a:p>
      </xdr:txBody>
    </xdr:sp>
    <xdr:clientData/>
  </xdr:twoCellAnchor>
  <xdr:twoCellAnchor>
    <xdr:from>
      <xdr:col>11</xdr:col>
      <xdr:colOff>0</xdr:colOff>
      <xdr:row>6</xdr:row>
      <xdr:rowOff>178594</xdr:rowOff>
    </xdr:from>
    <xdr:to>
      <xdr:col>11</xdr:col>
      <xdr:colOff>925831</xdr:colOff>
      <xdr:row>6</xdr:row>
      <xdr:rowOff>414814</xdr:rowOff>
    </xdr:to>
    <xdr:sp macro="" textlink="">
      <xdr:nvSpPr>
        <xdr:cNvPr id="50" name="文字方塊 49"/>
        <xdr:cNvSpPr txBox="1"/>
      </xdr:nvSpPr>
      <xdr:spPr>
        <a:xfrm>
          <a:off x="6477000" y="3369469"/>
          <a:ext cx="9258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11</xdr:col>
      <xdr:colOff>59531</xdr:colOff>
      <xdr:row>7</xdr:row>
      <xdr:rowOff>154781</xdr:rowOff>
    </xdr:from>
    <xdr:to>
      <xdr:col>11</xdr:col>
      <xdr:colOff>905352</xdr:colOff>
      <xdr:row>7</xdr:row>
      <xdr:rowOff>391001</xdr:rowOff>
    </xdr:to>
    <xdr:sp macro="" textlink="">
      <xdr:nvSpPr>
        <xdr:cNvPr id="51" name="文字方塊 50"/>
        <xdr:cNvSpPr txBox="1"/>
      </xdr:nvSpPr>
      <xdr:spPr>
        <a:xfrm>
          <a:off x="6536531" y="3845719"/>
          <a:ext cx="84582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10</xdr:col>
      <xdr:colOff>452438</xdr:colOff>
      <xdr:row>5</xdr:row>
      <xdr:rowOff>476250</xdr:rowOff>
    </xdr:from>
    <xdr:to>
      <xdr:col>11</xdr:col>
      <xdr:colOff>1009174</xdr:colOff>
      <xdr:row>6</xdr:row>
      <xdr:rowOff>49054</xdr:rowOff>
    </xdr:to>
    <xdr:sp macro="" textlink="">
      <xdr:nvSpPr>
        <xdr:cNvPr id="52" name="文字方塊 51"/>
        <xdr:cNvSpPr txBox="1"/>
      </xdr:nvSpPr>
      <xdr:spPr>
        <a:xfrm>
          <a:off x="6465094" y="3119438"/>
          <a:ext cx="1021080" cy="25146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  <xdr:twoCellAnchor>
    <xdr:from>
      <xdr:col>11</xdr:col>
      <xdr:colOff>0</xdr:colOff>
      <xdr:row>18</xdr:row>
      <xdr:rowOff>202402</xdr:rowOff>
    </xdr:from>
    <xdr:to>
      <xdr:col>11</xdr:col>
      <xdr:colOff>811531</xdr:colOff>
      <xdr:row>18</xdr:row>
      <xdr:rowOff>438622</xdr:rowOff>
    </xdr:to>
    <xdr:sp macro="" textlink="">
      <xdr:nvSpPr>
        <xdr:cNvPr id="21" name="文字方塊 20"/>
        <xdr:cNvSpPr txBox="1"/>
      </xdr:nvSpPr>
      <xdr:spPr>
        <a:xfrm>
          <a:off x="7358063" y="9524996"/>
          <a:ext cx="8115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>
              <a:solidFill>
                <a:sysClr val="windowText" lastClr="000000"/>
              </a:solidFill>
            </a:rPr>
            <a:t>及</a:t>
          </a:r>
          <a:r>
            <a:rPr lang="en-US" altLang="zh-TW" sz="900">
              <a:solidFill>
                <a:sysClr val="windowText" lastClr="000000"/>
              </a:solidFill>
            </a:rPr>
            <a:t>3</a:t>
          </a:r>
          <a:r>
            <a:rPr lang="zh-TW" altLang="en-US" sz="900">
              <a:solidFill>
                <a:sysClr val="windowText" lastClr="000000"/>
              </a:solidFill>
            </a:rPr>
            <a:t>屠宰場</a:t>
          </a:r>
        </a:p>
      </xdr:txBody>
    </xdr:sp>
    <xdr:clientData/>
  </xdr:twoCellAnchor>
  <xdr:twoCellAnchor>
    <xdr:from>
      <xdr:col>10</xdr:col>
      <xdr:colOff>452438</xdr:colOff>
      <xdr:row>5</xdr:row>
      <xdr:rowOff>476250</xdr:rowOff>
    </xdr:from>
    <xdr:to>
      <xdr:col>11</xdr:col>
      <xdr:colOff>1009174</xdr:colOff>
      <xdr:row>6</xdr:row>
      <xdr:rowOff>49054</xdr:rowOff>
    </xdr:to>
    <xdr:sp macro="" textlink="">
      <xdr:nvSpPr>
        <xdr:cNvPr id="22" name="文字方塊 21"/>
        <xdr:cNvSpPr txBox="1"/>
      </xdr:nvSpPr>
      <xdr:spPr>
        <a:xfrm>
          <a:off x="10491788" y="3124200"/>
          <a:ext cx="1023461" cy="249079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  <xdr:twoCellAnchor>
    <xdr:from>
      <xdr:col>10</xdr:col>
      <xdr:colOff>452438</xdr:colOff>
      <xdr:row>5</xdr:row>
      <xdr:rowOff>476250</xdr:rowOff>
    </xdr:from>
    <xdr:to>
      <xdr:col>11</xdr:col>
      <xdr:colOff>1009174</xdr:colOff>
      <xdr:row>6</xdr:row>
      <xdr:rowOff>49054</xdr:rowOff>
    </xdr:to>
    <xdr:sp macro="" textlink="">
      <xdr:nvSpPr>
        <xdr:cNvPr id="24" name="文字方塊 23"/>
        <xdr:cNvSpPr txBox="1"/>
      </xdr:nvSpPr>
      <xdr:spPr>
        <a:xfrm>
          <a:off x="7653338" y="3124200"/>
          <a:ext cx="1023461" cy="249079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  <xdr:twoCellAnchor>
    <xdr:from>
      <xdr:col>10</xdr:col>
      <xdr:colOff>452438</xdr:colOff>
      <xdr:row>5</xdr:row>
      <xdr:rowOff>476250</xdr:rowOff>
    </xdr:from>
    <xdr:to>
      <xdr:col>11</xdr:col>
      <xdr:colOff>1009174</xdr:colOff>
      <xdr:row>6</xdr:row>
      <xdr:rowOff>49054</xdr:rowOff>
    </xdr:to>
    <xdr:sp macro="" textlink="">
      <xdr:nvSpPr>
        <xdr:cNvPr id="25" name="文字方塊 24"/>
        <xdr:cNvSpPr txBox="1"/>
      </xdr:nvSpPr>
      <xdr:spPr>
        <a:xfrm>
          <a:off x="7653338" y="3124200"/>
          <a:ext cx="1023461" cy="249079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  <xdr:twoCellAnchor>
    <xdr:from>
      <xdr:col>10</xdr:col>
      <xdr:colOff>452438</xdr:colOff>
      <xdr:row>5</xdr:row>
      <xdr:rowOff>476250</xdr:rowOff>
    </xdr:from>
    <xdr:to>
      <xdr:col>11</xdr:col>
      <xdr:colOff>1009174</xdr:colOff>
      <xdr:row>6</xdr:row>
      <xdr:rowOff>49054</xdr:rowOff>
    </xdr:to>
    <xdr:sp macro="" textlink="">
      <xdr:nvSpPr>
        <xdr:cNvPr id="26" name="文字方塊 25"/>
        <xdr:cNvSpPr txBox="1"/>
      </xdr:nvSpPr>
      <xdr:spPr>
        <a:xfrm>
          <a:off x="7653338" y="3124200"/>
          <a:ext cx="1023461" cy="249079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種畜繁殖場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zoomScale="80" zoomScaleNormal="80" workbookViewId="0">
      <selection activeCell="I10" sqref="I10"/>
    </sheetView>
  </sheetViews>
  <sheetFormatPr defaultRowHeight="16.5"/>
  <cols>
    <col min="1" max="1" width="10.25" style="1" customWidth="1"/>
    <col min="2" max="2" width="15.5" customWidth="1"/>
    <col min="3" max="4" width="13.375" customWidth="1"/>
    <col min="5" max="5" width="15.5" customWidth="1"/>
    <col min="6" max="6" width="15.5" hidden="1" customWidth="1"/>
    <col min="7" max="7" width="12.5" hidden="1" customWidth="1"/>
    <col min="8" max="8" width="9.25" hidden="1" customWidth="1"/>
    <col min="9" max="9" width="15.25" customWidth="1"/>
    <col min="10" max="10" width="11.25" customWidth="1"/>
    <col min="11" max="11" width="6.125" customWidth="1"/>
    <col min="12" max="12" width="19.625" customWidth="1"/>
    <col min="13" max="13" width="12.875" customWidth="1"/>
    <col min="14" max="14" width="10.875" customWidth="1"/>
  </cols>
  <sheetData>
    <row r="1" spans="1:14" ht="2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6" customHeight="1" thickBot="1">
      <c r="A2" s="6"/>
      <c r="B2" s="82" t="s">
        <v>39</v>
      </c>
      <c r="C2" s="82"/>
      <c r="D2" s="82"/>
      <c r="E2" s="82"/>
      <c r="F2" s="82"/>
      <c r="G2" s="82"/>
      <c r="H2" s="82"/>
      <c r="I2" s="82"/>
      <c r="J2" s="82"/>
      <c r="K2" s="82"/>
      <c r="L2" s="82"/>
      <c r="N2" s="7" t="s">
        <v>1</v>
      </c>
    </row>
    <row r="3" spans="1:14" ht="49.9" customHeight="1" thickTop="1" thickBot="1">
      <c r="A3" s="14"/>
      <c r="B3" s="83" t="s">
        <v>2</v>
      </c>
      <c r="C3" s="84"/>
      <c r="D3" s="84"/>
      <c r="E3" s="84"/>
      <c r="F3" s="84"/>
      <c r="G3" s="84"/>
      <c r="H3" s="85"/>
      <c r="I3" s="70" t="s">
        <v>27</v>
      </c>
      <c r="J3" s="71"/>
      <c r="K3" s="72"/>
      <c r="L3" s="73" t="s">
        <v>20</v>
      </c>
      <c r="M3" s="74"/>
      <c r="N3" s="80" t="s">
        <v>21</v>
      </c>
    </row>
    <row r="4" spans="1:14" ht="61.15" customHeight="1" thickTop="1">
      <c r="A4" s="8" t="s">
        <v>3</v>
      </c>
      <c r="B4" s="66" t="s">
        <v>34</v>
      </c>
      <c r="C4" s="66" t="s">
        <v>35</v>
      </c>
      <c r="D4" s="66" t="s">
        <v>36</v>
      </c>
      <c r="E4" s="66" t="s">
        <v>37</v>
      </c>
      <c r="F4" s="57" t="s">
        <v>4</v>
      </c>
      <c r="G4" s="50" t="s">
        <v>29</v>
      </c>
      <c r="H4" s="46"/>
      <c r="I4" s="77" t="s">
        <v>28</v>
      </c>
      <c r="J4" s="75" t="s">
        <v>25</v>
      </c>
      <c r="K4" s="76"/>
      <c r="L4" s="79" t="s">
        <v>22</v>
      </c>
      <c r="M4" s="80" t="s">
        <v>23</v>
      </c>
      <c r="N4" s="81"/>
    </row>
    <row r="5" spans="1:14" ht="41.25" customHeight="1">
      <c r="A5" s="8"/>
      <c r="B5" s="67"/>
      <c r="C5" s="67"/>
      <c r="D5" s="86"/>
      <c r="E5" s="67"/>
      <c r="F5" s="58"/>
      <c r="G5" s="59"/>
      <c r="H5" s="60"/>
      <c r="I5" s="78"/>
      <c r="J5" s="21" t="s">
        <v>26</v>
      </c>
      <c r="K5" s="24" t="s">
        <v>24</v>
      </c>
      <c r="L5" s="78"/>
      <c r="M5" s="67"/>
      <c r="N5" s="67"/>
    </row>
    <row r="6" spans="1:14" ht="53.25" customHeight="1" thickBot="1">
      <c r="A6" s="9" t="s">
        <v>5</v>
      </c>
      <c r="B6" s="25">
        <f>SUM(B7:B23)</f>
        <v>1596104</v>
      </c>
      <c r="C6" s="25">
        <f>SUM(C7:C23)</f>
        <v>4436</v>
      </c>
      <c r="D6" s="25">
        <f>SUM(D7:D23)</f>
        <v>1178</v>
      </c>
      <c r="E6" s="25">
        <f>B6+C6-D6</f>
        <v>1599362</v>
      </c>
      <c r="F6" s="61">
        <f>SUM(F7:F23)</f>
        <v>1449497</v>
      </c>
      <c r="G6" s="62">
        <f>SUM(G7:G23)</f>
        <v>146607</v>
      </c>
      <c r="H6" s="63">
        <f>SUM(H7:H23)</f>
        <v>0</v>
      </c>
      <c r="I6" s="19">
        <f>SUM(I7:I24)</f>
        <v>1547132</v>
      </c>
      <c r="J6" s="23">
        <f>SUM(J7:J24)</f>
        <v>981</v>
      </c>
      <c r="K6" s="22">
        <f>SUM(K7:K24)</f>
        <v>968</v>
      </c>
      <c r="L6" s="26">
        <f>SUM(L7:L23)</f>
        <v>965</v>
      </c>
      <c r="M6" s="10">
        <f>SUM(M7:M23)</f>
        <v>49</v>
      </c>
      <c r="N6" s="15">
        <f>J6/(M6+L6)*100</f>
        <v>96.745562130177504</v>
      </c>
    </row>
    <row r="7" spans="1:14" ht="40.15" customHeight="1" thickTop="1">
      <c r="A7" s="49" t="s">
        <v>32</v>
      </c>
      <c r="B7" s="30">
        <v>0</v>
      </c>
      <c r="C7" s="28"/>
      <c r="D7" s="28"/>
      <c r="E7" s="31"/>
      <c r="F7" s="32"/>
      <c r="G7" s="34"/>
      <c r="H7" s="44"/>
      <c r="I7" s="42"/>
      <c r="J7" s="37"/>
      <c r="K7" s="43"/>
      <c r="L7" s="16">
        <f>2-2</f>
        <v>0</v>
      </c>
      <c r="M7" s="16">
        <v>0</v>
      </c>
      <c r="N7" s="20">
        <v>0</v>
      </c>
    </row>
    <row r="8" spans="1:14" ht="40.15" customHeight="1">
      <c r="A8" s="49" t="s">
        <v>33</v>
      </c>
      <c r="B8" s="30">
        <v>0</v>
      </c>
      <c r="C8" s="28"/>
      <c r="D8" s="28"/>
      <c r="E8" s="31"/>
      <c r="F8" s="32"/>
      <c r="G8" s="34"/>
      <c r="H8" s="44"/>
      <c r="I8" s="42"/>
      <c r="J8" s="51"/>
      <c r="K8" s="52"/>
      <c r="L8" s="53">
        <f>1-1</f>
        <v>0</v>
      </c>
      <c r="M8" s="53">
        <v>0</v>
      </c>
      <c r="N8" s="20">
        <v>0</v>
      </c>
    </row>
    <row r="9" spans="1:14" ht="40.15" customHeight="1">
      <c r="A9" s="11" t="s">
        <v>6</v>
      </c>
      <c r="B9" s="30">
        <f>F9+G9+H9</f>
        <v>23978</v>
      </c>
      <c r="C9" s="28"/>
      <c r="D9" s="28"/>
      <c r="E9" s="31">
        <f>B9+C9-D9</f>
        <v>23978</v>
      </c>
      <c r="F9" s="32">
        <v>22124</v>
      </c>
      <c r="G9" s="34">
        <v>1854</v>
      </c>
      <c r="H9" s="44"/>
      <c r="I9" s="42">
        <v>24583</v>
      </c>
      <c r="J9" s="38">
        <v>6</v>
      </c>
      <c r="K9" s="35">
        <v>6</v>
      </c>
      <c r="L9" s="17">
        <f>10-4</f>
        <v>6</v>
      </c>
      <c r="M9" s="17">
        <v>1</v>
      </c>
      <c r="N9" s="20">
        <f t="shared" ref="N9" si="0">J9/(M9+L9)*100</f>
        <v>85.714285714285708</v>
      </c>
    </row>
    <row r="10" spans="1:14" ht="40.15" customHeight="1">
      <c r="A10" s="11" t="s">
        <v>7</v>
      </c>
      <c r="B10" s="30">
        <f>F10+G10+H10</f>
        <v>16047</v>
      </c>
      <c r="C10" s="28"/>
      <c r="D10" s="28"/>
      <c r="E10" s="31">
        <f t="shared" ref="E10:E23" si="1">B10+C10-D10</f>
        <v>16047</v>
      </c>
      <c r="F10" s="27">
        <v>14309</v>
      </c>
      <c r="G10" s="33">
        <v>1738</v>
      </c>
      <c r="H10" s="45"/>
      <c r="I10" s="40">
        <v>15899</v>
      </c>
      <c r="J10" s="38">
        <v>10</v>
      </c>
      <c r="K10" s="35">
        <v>10</v>
      </c>
      <c r="L10" s="17">
        <f>8-1</f>
        <v>7</v>
      </c>
      <c r="M10" s="17">
        <v>3</v>
      </c>
      <c r="N10" s="13">
        <f t="shared" ref="N10:N23" si="2">J10/(M10+L10)*100</f>
        <v>100</v>
      </c>
    </row>
    <row r="11" spans="1:14" ht="40.15" customHeight="1">
      <c r="A11" s="11" t="s">
        <v>8</v>
      </c>
      <c r="B11" s="30">
        <f t="shared" ref="B11:B23" si="3">F11+G11+H11</f>
        <v>67</v>
      </c>
      <c r="C11" s="28"/>
      <c r="D11" s="28"/>
      <c r="E11" s="31">
        <f t="shared" si="1"/>
        <v>67</v>
      </c>
      <c r="F11" s="27">
        <v>67</v>
      </c>
      <c r="G11" s="33">
        <v>0</v>
      </c>
      <c r="H11" s="45"/>
      <c r="I11" s="40">
        <v>75</v>
      </c>
      <c r="J11" s="38">
        <v>1</v>
      </c>
      <c r="K11" s="35">
        <v>1</v>
      </c>
      <c r="L11" s="17">
        <v>1</v>
      </c>
      <c r="M11" s="17">
        <v>0</v>
      </c>
      <c r="N11" s="13">
        <f t="shared" si="2"/>
        <v>100</v>
      </c>
    </row>
    <row r="12" spans="1:14" ht="40.15" customHeight="1">
      <c r="A12" s="11" t="s">
        <v>9</v>
      </c>
      <c r="B12" s="30">
        <f t="shared" si="3"/>
        <v>1948</v>
      </c>
      <c r="C12" s="28"/>
      <c r="D12" s="28"/>
      <c r="E12" s="31">
        <f t="shared" si="1"/>
        <v>1948</v>
      </c>
      <c r="F12" s="27">
        <v>986</v>
      </c>
      <c r="G12" s="33">
        <v>962</v>
      </c>
      <c r="H12" s="45"/>
      <c r="I12" s="40">
        <v>1095</v>
      </c>
      <c r="J12" s="38">
        <v>2</v>
      </c>
      <c r="K12" s="35">
        <v>2</v>
      </c>
      <c r="L12" s="17">
        <f>2-1</f>
        <v>1</v>
      </c>
      <c r="M12" s="17">
        <v>1</v>
      </c>
      <c r="N12" s="13">
        <f t="shared" si="2"/>
        <v>100</v>
      </c>
    </row>
    <row r="13" spans="1:14" ht="40.15" customHeight="1">
      <c r="A13" s="12" t="s">
        <v>10</v>
      </c>
      <c r="B13" s="30">
        <f t="shared" si="3"/>
        <v>5321</v>
      </c>
      <c r="C13" s="56"/>
      <c r="D13" s="56"/>
      <c r="E13" s="31">
        <f t="shared" si="1"/>
        <v>5321</v>
      </c>
      <c r="F13" s="27">
        <v>4665</v>
      </c>
      <c r="G13" s="33">
        <v>656</v>
      </c>
      <c r="H13" s="45"/>
      <c r="I13" s="40">
        <v>5183</v>
      </c>
      <c r="J13" s="38">
        <v>7</v>
      </c>
      <c r="K13" s="35">
        <v>7</v>
      </c>
      <c r="L13" s="48">
        <v>7</v>
      </c>
      <c r="M13" s="48">
        <v>0</v>
      </c>
      <c r="N13" s="55">
        <f t="shared" si="2"/>
        <v>100</v>
      </c>
    </row>
    <row r="14" spans="1:14" ht="40.15" customHeight="1">
      <c r="A14" s="12" t="s">
        <v>11</v>
      </c>
      <c r="B14" s="54">
        <f t="shared" si="3"/>
        <v>141085</v>
      </c>
      <c r="C14" s="65">
        <v>1102</v>
      </c>
      <c r="D14" s="65"/>
      <c r="E14" s="31">
        <f t="shared" si="1"/>
        <v>142187</v>
      </c>
      <c r="F14" s="27">
        <v>127558</v>
      </c>
      <c r="G14" s="33">
        <v>13527</v>
      </c>
      <c r="H14" s="45"/>
      <c r="I14" s="40">
        <v>132485</v>
      </c>
      <c r="J14" s="38">
        <v>78</v>
      </c>
      <c r="K14" s="35">
        <v>75</v>
      </c>
      <c r="L14" s="48">
        <f>75-1</f>
        <v>74</v>
      </c>
      <c r="M14" s="48">
        <v>9</v>
      </c>
      <c r="N14" s="55">
        <f t="shared" si="2"/>
        <v>93.975903614457835</v>
      </c>
    </row>
    <row r="15" spans="1:14" ht="40.15" customHeight="1">
      <c r="A15" s="12" t="s">
        <v>12</v>
      </c>
      <c r="B15" s="30">
        <f t="shared" si="3"/>
        <v>38156</v>
      </c>
      <c r="C15" s="65"/>
      <c r="D15" s="65"/>
      <c r="E15" s="31">
        <f t="shared" si="1"/>
        <v>38156</v>
      </c>
      <c r="F15" s="27">
        <v>33246</v>
      </c>
      <c r="G15" s="33">
        <v>4910</v>
      </c>
      <c r="H15" s="45"/>
      <c r="I15" s="40">
        <v>36940</v>
      </c>
      <c r="J15" s="38">
        <v>9</v>
      </c>
      <c r="K15" s="35">
        <v>9</v>
      </c>
      <c r="L15" s="48">
        <f>7-2</f>
        <v>5</v>
      </c>
      <c r="M15" s="48">
        <v>4</v>
      </c>
      <c r="N15" s="55">
        <f t="shared" si="2"/>
        <v>100</v>
      </c>
    </row>
    <row r="16" spans="1:14" ht="40.15" customHeight="1">
      <c r="A16" s="12" t="s">
        <v>13</v>
      </c>
      <c r="B16" s="30">
        <f t="shared" si="3"/>
        <v>673000</v>
      </c>
      <c r="C16" s="65"/>
      <c r="D16" s="65"/>
      <c r="E16" s="31">
        <f t="shared" si="1"/>
        <v>673000</v>
      </c>
      <c r="F16" s="27">
        <v>609526</v>
      </c>
      <c r="G16" s="33">
        <v>63474</v>
      </c>
      <c r="H16" s="45"/>
      <c r="I16" s="87">
        <v>654521</v>
      </c>
      <c r="J16" s="88">
        <v>451</v>
      </c>
      <c r="K16" s="89">
        <v>444</v>
      </c>
      <c r="L16" s="48">
        <f>456-3</f>
        <v>453</v>
      </c>
      <c r="M16" s="48">
        <v>10</v>
      </c>
      <c r="N16" s="55">
        <f t="shared" si="2"/>
        <v>97.408207343412528</v>
      </c>
    </row>
    <row r="17" spans="1:14" ht="40.15" customHeight="1">
      <c r="A17" s="12" t="s">
        <v>14</v>
      </c>
      <c r="B17" s="30">
        <f t="shared" si="3"/>
        <v>231939</v>
      </c>
      <c r="C17" s="65">
        <v>310</v>
      </c>
      <c r="D17" s="65"/>
      <c r="E17" s="31">
        <f t="shared" si="1"/>
        <v>232249</v>
      </c>
      <c r="F17" s="27">
        <v>216438</v>
      </c>
      <c r="G17" s="33">
        <v>15501</v>
      </c>
      <c r="H17" s="45"/>
      <c r="I17" s="40">
        <v>227830</v>
      </c>
      <c r="J17" s="38">
        <v>103</v>
      </c>
      <c r="K17" s="35">
        <v>103</v>
      </c>
      <c r="L17" s="48">
        <f>105-1</f>
        <v>104</v>
      </c>
      <c r="M17" s="48">
        <v>2</v>
      </c>
      <c r="N17" s="55">
        <f t="shared" si="2"/>
        <v>97.169811320754718</v>
      </c>
    </row>
    <row r="18" spans="1:14" ht="40.15" customHeight="1">
      <c r="A18" s="12" t="s">
        <v>15</v>
      </c>
      <c r="B18" s="30">
        <f t="shared" si="3"/>
        <v>199629</v>
      </c>
      <c r="C18" s="65"/>
      <c r="D18" s="65"/>
      <c r="E18" s="31">
        <f t="shared" si="1"/>
        <v>199629</v>
      </c>
      <c r="F18" s="27">
        <v>170622</v>
      </c>
      <c r="G18" s="33">
        <v>29007</v>
      </c>
      <c r="H18" s="45"/>
      <c r="I18" s="40">
        <v>181552</v>
      </c>
      <c r="J18" s="38">
        <v>121</v>
      </c>
      <c r="K18" s="35">
        <v>121</v>
      </c>
      <c r="L18" s="48">
        <v>117</v>
      </c>
      <c r="M18" s="48">
        <v>8</v>
      </c>
      <c r="N18" s="55">
        <f t="shared" si="2"/>
        <v>96.8</v>
      </c>
    </row>
    <row r="19" spans="1:14" ht="40.15" customHeight="1">
      <c r="A19" s="12" t="s">
        <v>16</v>
      </c>
      <c r="B19" s="30">
        <f>F19+G19+H19</f>
        <v>15228</v>
      </c>
      <c r="C19" s="65"/>
      <c r="D19" s="65">
        <v>929</v>
      </c>
      <c r="E19" s="31">
        <f t="shared" si="1"/>
        <v>14299</v>
      </c>
      <c r="F19" s="27">
        <v>14299</v>
      </c>
      <c r="G19" s="33">
        <v>929</v>
      </c>
      <c r="H19" s="45"/>
      <c r="I19" s="40">
        <v>15888</v>
      </c>
      <c r="J19" s="64">
        <v>23</v>
      </c>
      <c r="K19" s="35">
        <v>23</v>
      </c>
      <c r="L19" s="18">
        <f>26-3</f>
        <v>23</v>
      </c>
      <c r="M19" s="18">
        <v>0</v>
      </c>
      <c r="N19" s="13">
        <f t="shared" si="2"/>
        <v>100</v>
      </c>
    </row>
    <row r="20" spans="1:14" ht="40.15" customHeight="1">
      <c r="A20" s="12" t="s">
        <v>17</v>
      </c>
      <c r="B20" s="30">
        <f t="shared" si="3"/>
        <v>247654</v>
      </c>
      <c r="C20" s="65">
        <v>3024</v>
      </c>
      <c r="D20" s="65"/>
      <c r="E20" s="31">
        <f t="shared" si="1"/>
        <v>250678</v>
      </c>
      <c r="F20" s="27">
        <v>235603</v>
      </c>
      <c r="G20" s="33">
        <v>12051</v>
      </c>
      <c r="H20" s="45"/>
      <c r="I20" s="40">
        <v>251024</v>
      </c>
      <c r="J20" s="38">
        <v>168</v>
      </c>
      <c r="K20" s="35">
        <v>165</v>
      </c>
      <c r="L20" s="17">
        <f>173-9</f>
        <v>164</v>
      </c>
      <c r="M20" s="17">
        <v>11</v>
      </c>
      <c r="N20" s="13">
        <f t="shared" si="2"/>
        <v>96</v>
      </c>
    </row>
    <row r="21" spans="1:14" ht="40.15" customHeight="1">
      <c r="A21" s="12" t="s">
        <v>18</v>
      </c>
      <c r="B21" s="30">
        <f t="shared" si="3"/>
        <v>671</v>
      </c>
      <c r="C21" s="65"/>
      <c r="D21" s="65">
        <v>214</v>
      </c>
      <c r="E21" s="31">
        <f t="shared" si="1"/>
        <v>457</v>
      </c>
      <c r="F21" s="27">
        <v>54</v>
      </c>
      <c r="G21" s="33">
        <v>617</v>
      </c>
      <c r="H21" s="45"/>
      <c r="I21" s="40">
        <v>57</v>
      </c>
      <c r="J21" s="38">
        <v>2</v>
      </c>
      <c r="K21" s="35">
        <v>2</v>
      </c>
      <c r="L21" s="17">
        <f>2-1</f>
        <v>1</v>
      </c>
      <c r="M21" s="17">
        <v>0</v>
      </c>
      <c r="N21" s="13">
        <f t="shared" si="2"/>
        <v>200</v>
      </c>
    </row>
    <row r="22" spans="1:14" ht="40.15" customHeight="1">
      <c r="A22" s="47" t="s">
        <v>30</v>
      </c>
      <c r="B22" s="30">
        <f t="shared" si="3"/>
        <v>690</v>
      </c>
      <c r="C22" s="65"/>
      <c r="D22" s="65">
        <v>35</v>
      </c>
      <c r="E22" s="31">
        <f t="shared" si="1"/>
        <v>655</v>
      </c>
      <c r="F22" s="27"/>
      <c r="G22" s="33">
        <v>690</v>
      </c>
      <c r="H22" s="45"/>
      <c r="I22" s="40"/>
      <c r="J22" s="38"/>
      <c r="K22" s="35"/>
      <c r="L22" s="17">
        <v>0</v>
      </c>
      <c r="M22" s="17">
        <v>0</v>
      </c>
      <c r="N22" s="13">
        <v>0</v>
      </c>
    </row>
    <row r="23" spans="1:14" ht="40.15" customHeight="1">
      <c r="A23" s="47" t="s">
        <v>31</v>
      </c>
      <c r="B23" s="30">
        <f t="shared" si="3"/>
        <v>691</v>
      </c>
      <c r="C23" s="29"/>
      <c r="D23" s="29"/>
      <c r="E23" s="31">
        <f t="shared" si="1"/>
        <v>691</v>
      </c>
      <c r="F23" s="27"/>
      <c r="G23" s="33">
        <v>691</v>
      </c>
      <c r="H23" s="45"/>
      <c r="I23" s="41"/>
      <c r="J23" s="39"/>
      <c r="K23" s="36"/>
      <c r="L23" s="17">
        <f>3-1</f>
        <v>2</v>
      </c>
      <c r="M23" s="17">
        <v>0</v>
      </c>
      <c r="N23" s="13">
        <f t="shared" si="2"/>
        <v>0</v>
      </c>
    </row>
    <row r="24" spans="1:14" ht="198.75" customHeight="1">
      <c r="A24" s="90" t="s">
        <v>38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9.5">
      <c r="A25" s="2"/>
    </row>
    <row r="26" spans="1:14" hidden="1">
      <c r="A26" s="5" t="s">
        <v>19</v>
      </c>
    </row>
    <row r="27" spans="1:14">
      <c r="A27" s="3"/>
    </row>
    <row r="28" spans="1:14">
      <c r="A28" s="3"/>
    </row>
    <row r="29" spans="1:14">
      <c r="A29" s="3"/>
    </row>
    <row r="30" spans="1:14">
      <c r="A30" s="4"/>
    </row>
  </sheetData>
  <mergeCells count="15">
    <mergeCell ref="B4:B5"/>
    <mergeCell ref="C4:C5"/>
    <mergeCell ref="E4:E5"/>
    <mergeCell ref="A1:N1"/>
    <mergeCell ref="A24:N24"/>
    <mergeCell ref="I3:K3"/>
    <mergeCell ref="L3:M3"/>
    <mergeCell ref="J4:K4"/>
    <mergeCell ref="I4:I5"/>
    <mergeCell ref="L4:L5"/>
    <mergeCell ref="M4:M5"/>
    <mergeCell ref="N3:N5"/>
    <mergeCell ref="B2:L2"/>
    <mergeCell ref="B3:H3"/>
    <mergeCell ref="D4:D5"/>
  </mergeCells>
  <phoneticPr fontId="1" type="noConversion"/>
  <printOptions horizontalCentered="1"/>
  <pageMargins left="0.37" right="0.15748031496062992" top="0.49" bottom="0.51181102362204722" header="0.31496062992125984" footer="0.19685039370078741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1223</vt:lpstr>
      <vt:lpstr>'1223'!Print_Area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謝幸宜</dc:creator>
  <cp:lastModifiedBy>林念農</cp:lastModifiedBy>
  <cp:lastPrinted>2016-01-20T04:43:05Z</cp:lastPrinted>
  <dcterms:created xsi:type="dcterms:W3CDTF">2015-02-12T00:30:45Z</dcterms:created>
  <dcterms:modified xsi:type="dcterms:W3CDTF">2016-02-16T11:40:41Z</dcterms:modified>
</cp:coreProperties>
</file>